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60" yWindow="-192" windowWidth="23256" windowHeight="13176"/>
  </bookViews>
  <sheets>
    <sheet name="forma fe-009_8513" sheetId="1" r:id="rId1"/>
    <sheet name="Foaie1" sheetId="2" r:id="rId2"/>
  </sheets>
  <definedNames>
    <definedName name="_xlnm.Print_Area" localSheetId="0">'forma fe-009_8513'!$A$1:$H$91</definedName>
  </definedNames>
  <calcPr calcId="125725"/>
</workbook>
</file>

<file path=xl/calcChain.xml><?xml version="1.0" encoding="utf-8"?>
<calcChain xmlns="http://schemas.openxmlformats.org/spreadsheetml/2006/main">
  <c r="G84" i="1"/>
  <c r="F83"/>
  <c r="G83" s="1"/>
  <c r="E83"/>
  <c r="D83"/>
  <c r="H78"/>
  <c r="G78"/>
  <c r="H77"/>
  <c r="G77"/>
  <c r="H76"/>
  <c r="G76"/>
  <c r="H75"/>
  <c r="G75"/>
  <c r="H74"/>
  <c r="G74"/>
  <c r="F73"/>
  <c r="E73"/>
  <c r="H73" s="1"/>
  <c r="D73"/>
  <c r="H72"/>
  <c r="G72"/>
  <c r="H71"/>
  <c r="G71"/>
  <c r="H70"/>
  <c r="G70"/>
  <c r="H69"/>
  <c r="G69"/>
  <c r="H68"/>
  <c r="G68"/>
  <c r="H67"/>
  <c r="G67"/>
  <c r="H66"/>
  <c r="G66"/>
  <c r="F65"/>
  <c r="H65" s="1"/>
  <c r="E65"/>
  <c r="D65"/>
  <c r="H64"/>
  <c r="G64"/>
  <c r="H63"/>
  <c r="G63"/>
  <c r="H62"/>
  <c r="G62"/>
  <c r="H61"/>
  <c r="G61"/>
  <c r="F60"/>
  <c r="E60"/>
  <c r="H60" s="1"/>
  <c r="D60"/>
  <c r="H59"/>
  <c r="G59"/>
  <c r="G58"/>
  <c r="F57"/>
  <c r="E57"/>
  <c r="H57" s="1"/>
  <c r="F55"/>
  <c r="E55"/>
  <c r="H55" s="1"/>
  <c r="D55"/>
  <c r="H54"/>
  <c r="G54"/>
  <c r="H53"/>
  <c r="G53"/>
  <c r="H52"/>
  <c r="G52"/>
  <c r="H51"/>
  <c r="G51"/>
  <c r="F50"/>
  <c r="G50" s="1"/>
  <c r="E50"/>
  <c r="D50"/>
  <c r="F48"/>
  <c r="H48" s="1"/>
  <c r="E48"/>
  <c r="D48"/>
  <c r="H47"/>
  <c r="G47"/>
  <c r="F46"/>
  <c r="E46"/>
  <c r="D46"/>
  <c r="H45"/>
  <c r="G45"/>
  <c r="H44"/>
  <c r="G44"/>
  <c r="H43"/>
  <c r="G43"/>
  <c r="H42"/>
  <c r="G42"/>
  <c r="H41"/>
  <c r="G41"/>
  <c r="H40"/>
  <c r="G40"/>
  <c r="F39"/>
  <c r="E39"/>
  <c r="D39"/>
  <c r="D38"/>
  <c r="H37"/>
  <c r="G37"/>
  <c r="H36"/>
  <c r="G36"/>
  <c r="H35"/>
  <c r="G35"/>
  <c r="H34"/>
  <c r="G34"/>
  <c r="H33"/>
  <c r="G33"/>
  <c r="H32"/>
  <c r="G32"/>
  <c r="H31"/>
  <c r="G31"/>
  <c r="F30"/>
  <c r="H30" s="1"/>
  <c r="E30"/>
  <c r="D30"/>
  <c r="G29"/>
  <c r="H28"/>
  <c r="G28"/>
  <c r="H27"/>
  <c r="G27"/>
  <c r="H26"/>
  <c r="G26"/>
  <c r="H25"/>
  <c r="G25"/>
  <c r="H24"/>
  <c r="G24"/>
  <c r="G23"/>
  <c r="F23"/>
  <c r="E23"/>
  <c r="D23"/>
  <c r="H20"/>
  <c r="G20"/>
  <c r="F20"/>
  <c r="E20"/>
  <c r="D20"/>
  <c r="H19"/>
  <c r="G19"/>
  <c r="H18"/>
  <c r="G18"/>
  <c r="H16"/>
  <c r="G16"/>
  <c r="H15"/>
  <c r="G15"/>
  <c r="H14"/>
  <c r="G14"/>
  <c r="H13"/>
  <c r="G13"/>
  <c r="F12"/>
  <c r="F11" s="1"/>
  <c r="E12"/>
  <c r="D12"/>
  <c r="D11" s="1"/>
  <c r="D79" s="1"/>
  <c r="E11"/>
  <c r="H39" l="1"/>
  <c r="G46"/>
  <c r="G65"/>
  <c r="E38"/>
  <c r="E79" s="1"/>
  <c r="H23"/>
  <c r="G30"/>
  <c r="G48"/>
  <c r="G39"/>
  <c r="G11"/>
  <c r="H11"/>
  <c r="H12"/>
  <c r="G12"/>
  <c r="F38"/>
  <c r="F79" s="1"/>
  <c r="F87" s="1"/>
  <c r="H46"/>
  <c r="H50"/>
  <c r="G55"/>
  <c r="G57"/>
  <c r="G60"/>
  <c r="G73"/>
  <c r="G38" l="1"/>
  <c r="H38"/>
</calcChain>
</file>

<file path=xl/sharedStrings.xml><?xml version="1.0" encoding="utf-8"?>
<sst xmlns="http://schemas.openxmlformats.org/spreadsheetml/2006/main" count="155" uniqueCount="154">
  <si>
    <t>mii lei</t>
  </si>
  <si>
    <t>Denumirea</t>
  </si>
  <si>
    <t>Cod</t>
  </si>
  <si>
    <t>Aprobat</t>
  </si>
  <si>
    <t>Precizat pe an</t>
  </si>
  <si>
    <t>Executat anul curent</t>
  </si>
  <si>
    <t>devieri (+/-)</t>
  </si>
  <si>
    <t>1</t>
  </si>
  <si>
    <t>11</t>
  </si>
  <si>
    <t>111110</t>
  </si>
  <si>
    <t>111121</t>
  </si>
  <si>
    <t>111130</t>
  </si>
  <si>
    <t>114611</t>
  </si>
  <si>
    <t>Alte venituri</t>
  </si>
  <si>
    <t>14</t>
  </si>
  <si>
    <t>142245</t>
  </si>
  <si>
    <t>142310</t>
  </si>
  <si>
    <t>142320</t>
  </si>
  <si>
    <t>144114</t>
  </si>
  <si>
    <t>19</t>
  </si>
  <si>
    <t>191111</t>
  </si>
  <si>
    <t>191112</t>
  </si>
  <si>
    <t>191113</t>
  </si>
  <si>
    <t>191131</t>
  </si>
  <si>
    <t>191310</t>
  </si>
  <si>
    <t/>
  </si>
  <si>
    <t>01</t>
  </si>
  <si>
    <t>0111</t>
  </si>
  <si>
    <t>Servicii bugetar-fiscale</t>
  </si>
  <si>
    <t>0112</t>
  </si>
  <si>
    <t>Alte servicii generale</t>
  </si>
  <si>
    <t>0133</t>
  </si>
  <si>
    <t>0169</t>
  </si>
  <si>
    <t>02</t>
  </si>
  <si>
    <t>0259</t>
  </si>
  <si>
    <t>04</t>
  </si>
  <si>
    <t>Alte servicii economice  generale</t>
  </si>
  <si>
    <t>0419</t>
  </si>
  <si>
    <t>0429</t>
  </si>
  <si>
    <t>0443</t>
  </si>
  <si>
    <t>Transport rutier</t>
  </si>
  <si>
    <t>0451</t>
  </si>
  <si>
    <t>08</t>
  </si>
  <si>
    <t>0812</t>
  </si>
  <si>
    <t>Servicii pentru tineret</t>
  </si>
  <si>
    <t>0813</t>
  </si>
  <si>
    <t>0820</t>
  </si>
  <si>
    <t>0861</t>
  </si>
  <si>
    <t>09</t>
  </si>
  <si>
    <t>0911</t>
  </si>
  <si>
    <t>0912</t>
  </si>
  <si>
    <t>0921</t>
  </si>
  <si>
    <t>0922</t>
  </si>
  <si>
    <t>0950</t>
  </si>
  <si>
    <t>0960</t>
  </si>
  <si>
    <t>0989</t>
  </si>
  <si>
    <t>10</t>
  </si>
  <si>
    <t>1012</t>
  </si>
  <si>
    <t>1040</t>
  </si>
  <si>
    <t>1070</t>
  </si>
  <si>
    <t>1091</t>
  </si>
  <si>
    <t>1099</t>
  </si>
  <si>
    <t>Deficit/Excedent</t>
  </si>
  <si>
    <t>5</t>
  </si>
  <si>
    <t>90</t>
  </si>
  <si>
    <t>91</t>
  </si>
  <si>
    <t>93</t>
  </si>
  <si>
    <t>în %</t>
  </si>
  <si>
    <t>Executat față de precizat pe an</t>
  </si>
  <si>
    <t>Impozite și taxe</t>
  </si>
  <si>
    <t>Impozit pe venitul reținut din salariu</t>
  </si>
  <si>
    <t>Impozitul pe venitul persoanelor fizice spre plată/achitat</t>
  </si>
  <si>
    <t>Impozit pe venitul aferent operațiunilor de predare în posesie și/sau folosință a proprietății imobiliare</t>
  </si>
  <si>
    <t>Taxa pentru apă</t>
  </si>
  <si>
    <t>Taxa la cumpărarea valutei străine de către persoanele fizice în casele de schimb valutar</t>
  </si>
  <si>
    <t>Încasări de la prestarea serviciilor cu plată</t>
  </si>
  <si>
    <t>Plata pentru locațiunea bunurilor patrimoniului public</t>
  </si>
  <si>
    <t>Donații voluntare pentru cheltuieli curente din surse interne pentru instituțiile bugetare</t>
  </si>
  <si>
    <t>Transferuri primite în cadrul bugetului public național</t>
  </si>
  <si>
    <t>Transferuri curente primite cu destinație specială între bugetul de stat și bugetele locale de nivelul II pentru învățămîntul preșcolar, primar, secundar general, special și complementar (extrașcolar)</t>
  </si>
  <si>
    <t>Transferuri curente primite cu destinație specială între bugetul de stat și bugetele locale de nivelul II pentru școli sportive</t>
  </si>
  <si>
    <t>Transferuri curente primite cu destinație generală între bugetul de stat și bugetele locale de nivelul II</t>
  </si>
  <si>
    <t>Transferuri curente primite cu destinație specială între instituțiile bugetului de stat și instituțiile bugetelor locale de nivelul II</t>
  </si>
  <si>
    <t>Servicii de stat cu destinație generală</t>
  </si>
  <si>
    <t>Autorități legislative și executive</t>
  </si>
  <si>
    <t>Alte servicii de stat cu destinație generală</t>
  </si>
  <si>
    <t>Apărare națională</t>
  </si>
  <si>
    <t>Alte servicii în domeniul apărării  naționale</t>
  </si>
  <si>
    <t>Servicii în domeniul economiei</t>
  </si>
  <si>
    <t>Alte servicii în domeniul agriculturii, gospodăriei silvice, gospodăriei piscicole și gospodăriei de vînătoare</t>
  </si>
  <si>
    <t>Construcții</t>
  </si>
  <si>
    <t>Cultura, sport, tineret, culte și odihnă</t>
  </si>
  <si>
    <t>Servicii de sport și cultură fizică</t>
  </si>
  <si>
    <t>Servicii în domeniul culturii</t>
  </si>
  <si>
    <t>Alte servicii în domeniul culturii, cultelor și odihnei</t>
  </si>
  <si>
    <t>Învățămînt</t>
  </si>
  <si>
    <t>Educație timpurie</t>
  </si>
  <si>
    <t>Învățămînt primar</t>
  </si>
  <si>
    <t>Învățămînt gimnazial</t>
  </si>
  <si>
    <t>Învățămînt liceal</t>
  </si>
  <si>
    <t>Învățămînt nedefinit după nivel</t>
  </si>
  <si>
    <t>Servicii afiliate învățămîntului</t>
  </si>
  <si>
    <t>Alte servicii în domeniul învățămîntului</t>
  </si>
  <si>
    <t>Protecție socială</t>
  </si>
  <si>
    <t>Protecție în caz de incapacitate de muncă</t>
  </si>
  <si>
    <t>Protecție a familiei și a copiilor</t>
  </si>
  <si>
    <t>Protecție impotriva excluziunii sociale</t>
  </si>
  <si>
    <t>Administrare în domeniul protecției sociale</t>
  </si>
  <si>
    <t>Alte servicii de protecție socială</t>
  </si>
  <si>
    <t>Sold de mijloace bănești la începutul perioadei</t>
  </si>
  <si>
    <t>Sold de mijloace bănești la sfîrșitul perioadei</t>
  </si>
  <si>
    <t>Taxa pentru extragerea mineralelor utile</t>
  </si>
  <si>
    <t>Serviciul datoriei interne</t>
  </si>
  <si>
    <t>0171</t>
  </si>
  <si>
    <t>Impozit pe venitul persoanelor fizice in domeniul transportului rutier de persoane in regim de taxi</t>
  </si>
  <si>
    <t>Transferuri curente primite cu destinație specială între bugetul de stat și bugetele locale de nivelul II pentru asigurarea și asistența sociala</t>
  </si>
  <si>
    <t>Transferuri curente primite cu destinație specială între bugetul de stat și bugetele locale de nivelul II pentru infrastructura drumurilor</t>
  </si>
  <si>
    <t>VENITURI</t>
  </si>
  <si>
    <t xml:space="preserve"> CHELTUIELI</t>
  </si>
  <si>
    <t xml:space="preserve"> Datorii</t>
  </si>
  <si>
    <t xml:space="preserve"> MODIFICAREA SOLDULUI DE MIJLOACE BANESTI</t>
  </si>
  <si>
    <t xml:space="preserve"> Anexa nr. 1</t>
  </si>
  <si>
    <t>Active financiare</t>
  </si>
  <si>
    <t>Rambursarea mijloacelor bugetare din anii precedenti la buget</t>
  </si>
  <si>
    <t>Rambursarea împrumuturilor angajate de la institutii financiare</t>
  </si>
  <si>
    <t>Diferența de curs valutar</t>
  </si>
  <si>
    <t>Aprovizionarea cu apă</t>
  </si>
  <si>
    <t>06</t>
  </si>
  <si>
    <t>0630</t>
  </si>
  <si>
    <t>Ocrotirea sănătății</t>
  </si>
  <si>
    <t>07</t>
  </si>
  <si>
    <t>0740</t>
  </si>
  <si>
    <t>Alte servicii în domeniul ocrotirii sănătății</t>
  </si>
  <si>
    <t>0769</t>
  </si>
  <si>
    <t>Ordine publică și securitate națională</t>
  </si>
  <si>
    <t>03</t>
  </si>
  <si>
    <t>Servicii de pompieri și salvatori</t>
  </si>
  <si>
    <t>0321</t>
  </si>
  <si>
    <t>4</t>
  </si>
  <si>
    <t>Granturi primite</t>
  </si>
  <si>
    <t>Alte transferuri curente primite cu destinație generală între bugetul de stat și bugetele locale de nivelul II</t>
  </si>
  <si>
    <t>Transferuri cu destinație specială între administrația publică de nivel central și local</t>
  </si>
  <si>
    <t>0182</t>
  </si>
  <si>
    <t>la decizia Consiliului Raional</t>
  </si>
  <si>
    <t>Secretar,                                                                    Rodica LIȚCAN</t>
  </si>
  <si>
    <t>Impozit privat incasat în bugetul local de nivelul II</t>
  </si>
  <si>
    <t>Granturi curente primite de la organizațiile internaționale pentru proiecte finanțate din surse externe pentru bugetul local de nivelul II</t>
  </si>
  <si>
    <t>Granturi capitale primite de la organizațiile internaționale pentru proiecte finanțate din surse externe pentru bugetul local de nivelul II</t>
  </si>
  <si>
    <t>Donații voluntare pentru cheltuieli capitale din surse externe pentru instituțiile bugetare</t>
  </si>
  <si>
    <t>Alte venituri incasate în bugetele locale de nivelul II</t>
  </si>
  <si>
    <t>Goodăria de locuințe și gospodăria erviciilor comunale</t>
  </si>
  <si>
    <t>Servicii de sanătate publică</t>
  </si>
  <si>
    <t>nr.___________din ________2024</t>
  </si>
  <si>
    <t>Raport privind executarea bugetului raional la situația din 31 decembrie 2023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</si>
</sst>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38"/>
    </font>
    <font>
      <sz val="10"/>
      <name val="Arial"/>
      <family val="2"/>
      <charset val="204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</cellXfs>
  <cellStyles count="3">
    <cellStyle name="Normal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6"/>
  <sheetViews>
    <sheetView tabSelected="1" zoomScaleNormal="100" zoomScaleSheetLayoutView="100" workbookViewId="0">
      <selection activeCell="I16" sqref="I16"/>
    </sheetView>
  </sheetViews>
  <sheetFormatPr defaultRowHeight="14.4"/>
  <cols>
    <col min="1" max="1" width="4.6640625" customWidth="1"/>
    <col min="2" max="2" width="33.33203125" customWidth="1"/>
    <col min="3" max="3" width="7.33203125" customWidth="1"/>
    <col min="4" max="4" width="11.109375" customWidth="1"/>
    <col min="5" max="5" width="10.109375" customWidth="1"/>
    <col min="6" max="6" width="10.5546875" customWidth="1"/>
    <col min="7" max="7" width="10.88671875" customWidth="1"/>
    <col min="8" max="8" width="7.5546875" customWidth="1"/>
  </cols>
  <sheetData>
    <row r="1" spans="1:8">
      <c r="B1" s="1"/>
      <c r="C1" s="2"/>
      <c r="D1" s="3"/>
      <c r="E1" s="3"/>
      <c r="F1" s="32"/>
      <c r="G1" s="32"/>
      <c r="H1" s="32"/>
    </row>
    <row r="2" spans="1:8">
      <c r="B2" s="1"/>
      <c r="C2" s="2"/>
      <c r="D2" s="27"/>
      <c r="E2" s="27"/>
      <c r="F2" s="33" t="s">
        <v>121</v>
      </c>
      <c r="G2" s="34"/>
      <c r="H2" s="34"/>
    </row>
    <row r="3" spans="1:8" ht="15.6" customHeight="1">
      <c r="B3" s="1"/>
      <c r="C3" s="2"/>
      <c r="D3" s="42" t="s">
        <v>143</v>
      </c>
      <c r="E3" s="42"/>
      <c r="F3" s="42"/>
      <c r="G3" s="42"/>
      <c r="H3" s="42"/>
    </row>
    <row r="4" spans="1:8" ht="15.6" customHeight="1">
      <c r="B4" s="1"/>
      <c r="C4" s="26"/>
      <c r="D4" s="42" t="s">
        <v>152</v>
      </c>
      <c r="E4" s="42"/>
      <c r="F4" s="42"/>
      <c r="G4" s="42"/>
      <c r="H4" s="42"/>
    </row>
    <row r="5" spans="1:8" ht="15.6" customHeight="1">
      <c r="B5" s="1"/>
      <c r="C5" s="26"/>
      <c r="D5" s="27"/>
      <c r="E5" s="27"/>
      <c r="F5" s="27"/>
      <c r="G5" s="28"/>
      <c r="H5" s="29"/>
    </row>
    <row r="6" spans="1:8" ht="19.2" customHeight="1">
      <c r="A6" s="35" t="s">
        <v>153</v>
      </c>
      <c r="B6" s="35"/>
      <c r="C6" s="35"/>
      <c r="D6" s="35"/>
      <c r="E6" s="35"/>
      <c r="F6" s="35"/>
      <c r="G6" s="35"/>
      <c r="H6" s="35"/>
    </row>
    <row r="7" spans="1:8" ht="8.4" customHeight="1">
      <c r="B7" s="6"/>
      <c r="C7" s="6"/>
      <c r="D7" s="6"/>
      <c r="E7" s="6"/>
      <c r="F7" s="6"/>
      <c r="G7" s="6"/>
      <c r="H7" s="7" t="s">
        <v>0</v>
      </c>
    </row>
    <row r="8" spans="1:8" ht="33.75" customHeight="1">
      <c r="B8" s="38" t="s">
        <v>1</v>
      </c>
      <c r="C8" s="38" t="s">
        <v>2</v>
      </c>
      <c r="D8" s="36" t="s">
        <v>3</v>
      </c>
      <c r="E8" s="36" t="s">
        <v>4</v>
      </c>
      <c r="F8" s="36" t="s">
        <v>5</v>
      </c>
      <c r="G8" s="40" t="s">
        <v>68</v>
      </c>
      <c r="H8" s="41"/>
    </row>
    <row r="9" spans="1:8" ht="26.4">
      <c r="B9" s="39"/>
      <c r="C9" s="39"/>
      <c r="D9" s="37"/>
      <c r="E9" s="37"/>
      <c r="F9" s="37"/>
      <c r="G9" s="9" t="s">
        <v>6</v>
      </c>
      <c r="H9" s="8" t="s">
        <v>67</v>
      </c>
    </row>
    <row r="10" spans="1:8" ht="10.5" customHeight="1">
      <c r="B10" s="10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</row>
    <row r="11" spans="1:8">
      <c r="B11" s="12" t="s">
        <v>117</v>
      </c>
      <c r="C11" s="4" t="s">
        <v>7</v>
      </c>
      <c r="D11" s="14">
        <f>D12+D23+D30</f>
        <v>383010.69999999995</v>
      </c>
      <c r="E11" s="14">
        <f>E12+E23+E30+E20</f>
        <v>472747.3</v>
      </c>
      <c r="F11" s="14">
        <f>F12+F23+F30+F20</f>
        <v>463334.10000000003</v>
      </c>
      <c r="G11" s="14">
        <f t="shared" ref="G11:G69" si="0">SUM(F11-E11)</f>
        <v>-9413.1999999999534</v>
      </c>
      <c r="H11" s="14">
        <f t="shared" ref="H11:H69" si="1">SUM(F11/E11*100)</f>
        <v>98.008830510507423</v>
      </c>
    </row>
    <row r="12" spans="1:8">
      <c r="B12" s="12" t="s">
        <v>69</v>
      </c>
      <c r="C12" s="4" t="s">
        <v>8</v>
      </c>
      <c r="D12" s="14">
        <f>SUM(D13:D19)</f>
        <v>23030</v>
      </c>
      <c r="E12" s="14">
        <f>SUM(E13:E19)</f>
        <v>23030</v>
      </c>
      <c r="F12" s="14">
        <f>SUM(F13:F19)</f>
        <v>25846.599999999995</v>
      </c>
      <c r="G12" s="14">
        <f t="shared" si="0"/>
        <v>2816.5999999999949</v>
      </c>
      <c r="H12" s="14">
        <f t="shared" si="1"/>
        <v>112.23013460703429</v>
      </c>
    </row>
    <row r="13" spans="1:8">
      <c r="B13" s="13" t="s">
        <v>70</v>
      </c>
      <c r="C13" s="5" t="s">
        <v>9</v>
      </c>
      <c r="D13" s="15">
        <v>22000</v>
      </c>
      <c r="E13" s="15">
        <v>22000</v>
      </c>
      <c r="F13" s="15">
        <v>24826.3</v>
      </c>
      <c r="G13" s="15">
        <f t="shared" si="0"/>
        <v>2826.2999999999993</v>
      </c>
      <c r="H13" s="15">
        <f t="shared" si="1"/>
        <v>112.84681818181819</v>
      </c>
    </row>
    <row r="14" spans="1:8" ht="26.4">
      <c r="B14" s="13" t="s">
        <v>71</v>
      </c>
      <c r="C14" s="5" t="s">
        <v>10</v>
      </c>
      <c r="D14" s="15">
        <v>450</v>
      </c>
      <c r="E14" s="15">
        <v>450</v>
      </c>
      <c r="F14" s="15">
        <v>538.1</v>
      </c>
      <c r="G14" s="15">
        <f t="shared" si="0"/>
        <v>88.100000000000023</v>
      </c>
      <c r="H14" s="15">
        <f t="shared" si="1"/>
        <v>119.57777777777778</v>
      </c>
    </row>
    <row r="15" spans="1:8" ht="39.6">
      <c r="B15" s="13" t="s">
        <v>114</v>
      </c>
      <c r="C15" s="5">
        <v>111125</v>
      </c>
      <c r="D15" s="15">
        <v>25</v>
      </c>
      <c r="E15" s="15">
        <v>25</v>
      </c>
      <c r="F15" s="15">
        <v>11.6</v>
      </c>
      <c r="G15" s="15">
        <f t="shared" ref="G15" si="2">SUM(F15-E15)</f>
        <v>-13.4</v>
      </c>
      <c r="H15" s="15">
        <f t="shared" si="1"/>
        <v>46.4</v>
      </c>
    </row>
    <row r="16" spans="1:8" ht="39.6">
      <c r="B16" s="13" t="s">
        <v>72</v>
      </c>
      <c r="C16" s="5" t="s">
        <v>11</v>
      </c>
      <c r="D16" s="15">
        <v>75</v>
      </c>
      <c r="E16" s="15">
        <v>75</v>
      </c>
      <c r="F16" s="15">
        <v>106.1</v>
      </c>
      <c r="G16" s="15">
        <f t="shared" si="0"/>
        <v>31.099999999999994</v>
      </c>
      <c r="H16" s="15">
        <f t="shared" si="1"/>
        <v>141.46666666666664</v>
      </c>
    </row>
    <row r="17" spans="2:8" ht="26.4">
      <c r="B17" s="13" t="s">
        <v>145</v>
      </c>
      <c r="C17" s="5">
        <v>113312</v>
      </c>
      <c r="D17" s="15"/>
      <c r="E17" s="15"/>
      <c r="F17" s="15">
        <v>0.8</v>
      </c>
      <c r="G17" s="15"/>
      <c r="H17" s="15"/>
    </row>
    <row r="18" spans="2:8">
      <c r="B18" s="13" t="s">
        <v>73</v>
      </c>
      <c r="C18" s="5" t="s">
        <v>12</v>
      </c>
      <c r="D18" s="15">
        <v>240</v>
      </c>
      <c r="E18" s="15">
        <v>240</v>
      </c>
      <c r="F18" s="15">
        <v>334.3</v>
      </c>
      <c r="G18" s="15">
        <f t="shared" si="0"/>
        <v>94.300000000000011</v>
      </c>
      <c r="H18" s="15">
        <f t="shared" si="1"/>
        <v>139.29166666666669</v>
      </c>
    </row>
    <row r="19" spans="2:8">
      <c r="B19" s="13" t="s">
        <v>111</v>
      </c>
      <c r="C19" s="5">
        <v>114612</v>
      </c>
      <c r="D19" s="15">
        <v>240</v>
      </c>
      <c r="E19" s="15">
        <v>240</v>
      </c>
      <c r="F19" s="15">
        <v>29.4</v>
      </c>
      <c r="G19" s="15">
        <f t="shared" ref="G19" si="3">SUM(F19-E19)</f>
        <v>-210.6</v>
      </c>
      <c r="H19" s="15">
        <f t="shared" si="1"/>
        <v>12.25</v>
      </c>
    </row>
    <row r="20" spans="2:8">
      <c r="B20" s="24" t="s">
        <v>139</v>
      </c>
      <c r="C20" s="25">
        <v>13</v>
      </c>
      <c r="D20" s="14">
        <f>SUM(D21:D22)</f>
        <v>0</v>
      </c>
      <c r="E20" s="14">
        <f>SUM(E21:E22)</f>
        <v>10927.3</v>
      </c>
      <c r="F20" s="14">
        <f>SUM(F21:F22)</f>
        <v>10927.3</v>
      </c>
      <c r="G20" s="14">
        <f>SUM(G21:G22)</f>
        <v>0</v>
      </c>
      <c r="H20" s="14">
        <f>SUM(H21:H22)</f>
        <v>0</v>
      </c>
    </row>
    <row r="21" spans="2:8" ht="52.8">
      <c r="B21" s="21" t="s">
        <v>146</v>
      </c>
      <c r="C21" s="30">
        <v>132122</v>
      </c>
      <c r="D21" s="20"/>
      <c r="E21" s="20">
        <v>834.3</v>
      </c>
      <c r="F21" s="20">
        <v>834.3</v>
      </c>
      <c r="G21" s="20"/>
      <c r="H21" s="20"/>
    </row>
    <row r="22" spans="2:8" ht="52.8">
      <c r="B22" s="21" t="s">
        <v>147</v>
      </c>
      <c r="C22" s="30">
        <v>132222</v>
      </c>
      <c r="D22" s="20"/>
      <c r="E22" s="20">
        <v>10093</v>
      </c>
      <c r="F22" s="20">
        <v>10093</v>
      </c>
      <c r="G22" s="20"/>
      <c r="H22" s="20"/>
    </row>
    <row r="23" spans="2:8" ht="18" customHeight="1">
      <c r="B23" s="12" t="s">
        <v>13</v>
      </c>
      <c r="C23" s="4" t="s">
        <v>14</v>
      </c>
      <c r="D23" s="14">
        <f>SUM(D24:D29)</f>
        <v>5949.5</v>
      </c>
      <c r="E23" s="14">
        <f>SUM(E24:E29)</f>
        <v>7933.7</v>
      </c>
      <c r="F23" s="14">
        <f>SUM(F24:F29)</f>
        <v>8449.3000000000011</v>
      </c>
      <c r="G23" s="14">
        <f>SUM(G24:G29)</f>
        <v>515.60000000000036</v>
      </c>
      <c r="H23" s="14">
        <f t="shared" si="1"/>
        <v>106.49885929641908</v>
      </c>
    </row>
    <row r="24" spans="2:8" ht="38.25" customHeight="1">
      <c r="B24" s="13" t="s">
        <v>74</v>
      </c>
      <c r="C24" s="5" t="s">
        <v>15</v>
      </c>
      <c r="D24" s="15">
        <v>500</v>
      </c>
      <c r="E24" s="15">
        <v>500</v>
      </c>
      <c r="F24" s="15">
        <v>520</v>
      </c>
      <c r="G24" s="15">
        <f t="shared" si="0"/>
        <v>20</v>
      </c>
      <c r="H24" s="15">
        <f t="shared" si="1"/>
        <v>104</v>
      </c>
    </row>
    <row r="25" spans="2:8">
      <c r="B25" s="13" t="s">
        <v>75</v>
      </c>
      <c r="C25" s="5" t="s">
        <v>16</v>
      </c>
      <c r="D25" s="15">
        <v>4798.7</v>
      </c>
      <c r="E25" s="15">
        <v>5018.3999999999996</v>
      </c>
      <c r="F25" s="15">
        <v>5295</v>
      </c>
      <c r="G25" s="15">
        <f t="shared" si="0"/>
        <v>276.60000000000036</v>
      </c>
      <c r="H25" s="15">
        <f t="shared" si="1"/>
        <v>105.5117168818747</v>
      </c>
    </row>
    <row r="26" spans="2:8" ht="39" customHeight="1">
      <c r="B26" s="13" t="s">
        <v>76</v>
      </c>
      <c r="C26" s="5" t="s">
        <v>17</v>
      </c>
      <c r="D26" s="15">
        <v>590.79999999999995</v>
      </c>
      <c r="E26" s="15">
        <v>1868.8</v>
      </c>
      <c r="F26" s="15">
        <v>2102.6</v>
      </c>
      <c r="G26" s="15">
        <f t="shared" ref="G26" si="4">SUM(F26-E26)</f>
        <v>233.79999999999995</v>
      </c>
      <c r="H26" s="15">
        <f t="shared" ref="H26:H28" si="5">SUM(F26/E26*100)</f>
        <v>112.51070205479452</v>
      </c>
    </row>
    <row r="27" spans="2:8" ht="25.5" customHeight="1">
      <c r="B27" s="13" t="s">
        <v>77</v>
      </c>
      <c r="C27" s="5" t="s">
        <v>18</v>
      </c>
      <c r="D27" s="15">
        <v>60</v>
      </c>
      <c r="E27" s="15">
        <v>147.30000000000001</v>
      </c>
      <c r="F27" s="15">
        <v>131.30000000000001</v>
      </c>
      <c r="G27" s="15">
        <f t="shared" ref="G27:G29" si="6">SUM(F27-E27)</f>
        <v>-16</v>
      </c>
      <c r="H27" s="15">
        <f t="shared" si="5"/>
        <v>89.137813985064497</v>
      </c>
    </row>
    <row r="28" spans="2:8" ht="42.75" customHeight="1">
      <c r="B28" s="13" t="s">
        <v>148</v>
      </c>
      <c r="C28" s="5">
        <v>144224</v>
      </c>
      <c r="D28" s="15"/>
      <c r="E28" s="15">
        <v>399.2</v>
      </c>
      <c r="F28" s="15">
        <v>399.2</v>
      </c>
      <c r="G28" s="15">
        <f t="shared" si="6"/>
        <v>0</v>
      </c>
      <c r="H28" s="15">
        <f t="shared" si="5"/>
        <v>100</v>
      </c>
    </row>
    <row r="29" spans="2:8" ht="39.75" customHeight="1">
      <c r="B29" s="13" t="s">
        <v>149</v>
      </c>
      <c r="C29" s="5">
        <v>145141</v>
      </c>
      <c r="D29" s="15"/>
      <c r="E29" s="15"/>
      <c r="F29" s="15">
        <v>1.2</v>
      </c>
      <c r="G29" s="15">
        <f t="shared" si="6"/>
        <v>1.2</v>
      </c>
      <c r="H29" s="15">
        <v>0</v>
      </c>
    </row>
    <row r="30" spans="2:8" ht="26.4">
      <c r="B30" s="12" t="s">
        <v>78</v>
      </c>
      <c r="C30" s="4" t="s">
        <v>19</v>
      </c>
      <c r="D30" s="14">
        <f>SUM(D31:D37)</f>
        <v>354031.19999999995</v>
      </c>
      <c r="E30" s="14">
        <f>SUM(E31:E37)</f>
        <v>430856.3</v>
      </c>
      <c r="F30" s="14">
        <f>SUM(F31:F37)</f>
        <v>418110.9</v>
      </c>
      <c r="G30" s="14">
        <f t="shared" si="0"/>
        <v>-12745.399999999965</v>
      </c>
      <c r="H30" s="14">
        <f t="shared" si="1"/>
        <v>97.041844345783048</v>
      </c>
    </row>
    <row r="31" spans="2:8" ht="66">
      <c r="B31" s="13" t="s">
        <v>79</v>
      </c>
      <c r="C31" s="5" t="s">
        <v>20</v>
      </c>
      <c r="D31" s="15">
        <v>262623.3</v>
      </c>
      <c r="E31" s="15">
        <v>315794.5</v>
      </c>
      <c r="F31" s="15">
        <v>305026.5</v>
      </c>
      <c r="G31" s="15">
        <f t="shared" si="0"/>
        <v>-10768</v>
      </c>
      <c r="H31" s="15">
        <f t="shared" si="1"/>
        <v>96.590187606180606</v>
      </c>
    </row>
    <row r="32" spans="2:8" ht="52.8">
      <c r="B32" s="13" t="s">
        <v>115</v>
      </c>
      <c r="C32" s="5" t="s">
        <v>21</v>
      </c>
      <c r="D32" s="15">
        <v>10672.1</v>
      </c>
      <c r="E32" s="15">
        <v>24784.400000000001</v>
      </c>
      <c r="F32" s="15">
        <v>22906.400000000001</v>
      </c>
      <c r="G32" s="15">
        <f t="shared" si="0"/>
        <v>-1878</v>
      </c>
      <c r="H32" s="15">
        <f t="shared" si="1"/>
        <v>92.422652959119446</v>
      </c>
    </row>
    <row r="33" spans="2:8" ht="43.5" customHeight="1">
      <c r="B33" s="13" t="s">
        <v>80</v>
      </c>
      <c r="C33" s="5" t="s">
        <v>22</v>
      </c>
      <c r="D33" s="15">
        <v>2712.8</v>
      </c>
      <c r="E33" s="15">
        <v>3323.8</v>
      </c>
      <c r="F33" s="15">
        <v>3241.5</v>
      </c>
      <c r="G33" s="15">
        <f t="shared" si="0"/>
        <v>-82.300000000000182</v>
      </c>
      <c r="H33" s="15">
        <f t="shared" si="1"/>
        <v>97.523918406642991</v>
      </c>
    </row>
    <row r="34" spans="2:8" ht="52.8">
      <c r="B34" s="13" t="s">
        <v>116</v>
      </c>
      <c r="C34" s="5">
        <v>191116</v>
      </c>
      <c r="D34" s="15">
        <v>23490.5</v>
      </c>
      <c r="E34" s="15">
        <v>23490.5</v>
      </c>
      <c r="F34" s="15">
        <v>23473.4</v>
      </c>
      <c r="G34" s="15">
        <f t="shared" ref="G34" si="7">SUM(F34-E34)</f>
        <v>-17.099999999998545</v>
      </c>
      <c r="H34" s="15">
        <f t="shared" ref="H34" si="8">SUM(F34/E34*100)</f>
        <v>99.927204614631449</v>
      </c>
    </row>
    <row r="35" spans="2:8" ht="39.6">
      <c r="B35" s="13" t="s">
        <v>81</v>
      </c>
      <c r="C35" s="5" t="s">
        <v>23</v>
      </c>
      <c r="D35" s="15">
        <v>54532.5</v>
      </c>
      <c r="E35" s="15">
        <v>54532.5</v>
      </c>
      <c r="F35" s="15">
        <v>54532.5</v>
      </c>
      <c r="G35" s="15">
        <f t="shared" si="0"/>
        <v>0</v>
      </c>
      <c r="H35" s="15">
        <f t="shared" si="1"/>
        <v>100</v>
      </c>
    </row>
    <row r="36" spans="2:8" ht="39.6">
      <c r="B36" s="13" t="s">
        <v>140</v>
      </c>
      <c r="C36" s="5">
        <v>191139</v>
      </c>
      <c r="D36" s="15"/>
      <c r="E36" s="15">
        <v>199</v>
      </c>
      <c r="F36" s="15">
        <v>199</v>
      </c>
      <c r="G36" s="15">
        <f t="shared" si="0"/>
        <v>0</v>
      </c>
      <c r="H36" s="15">
        <f t="shared" si="1"/>
        <v>100</v>
      </c>
    </row>
    <row r="37" spans="2:8" ht="43.5" customHeight="1">
      <c r="B37" s="13" t="s">
        <v>82</v>
      </c>
      <c r="C37" s="5" t="s">
        <v>24</v>
      </c>
      <c r="D37" s="15"/>
      <c r="E37" s="15">
        <v>8731.6</v>
      </c>
      <c r="F37" s="15">
        <v>8731.6</v>
      </c>
      <c r="G37" s="15">
        <f t="shared" ref="G37" si="9">SUM(F37-E37)</f>
        <v>0</v>
      </c>
      <c r="H37" s="15">
        <f t="shared" ref="H37" si="10">SUM(F37/E37*100)</f>
        <v>100</v>
      </c>
    </row>
    <row r="38" spans="2:8" ht="48" customHeight="1">
      <c r="B38" s="12" t="s">
        <v>118</v>
      </c>
      <c r="C38" s="4" t="s">
        <v>25</v>
      </c>
      <c r="D38" s="14">
        <f>D39+D46+D50+D60+D65+D73</f>
        <v>380622.69999999995</v>
      </c>
      <c r="E38" s="14">
        <f>E39+E46+E50+E57+E60+E65+E73+E48+E55</f>
        <v>483090.1</v>
      </c>
      <c r="F38" s="14">
        <f>F39+F46+F50+F57+F60+F65+F73+F48+F55</f>
        <v>465231.3</v>
      </c>
      <c r="G38" s="14">
        <f t="shared" si="0"/>
        <v>-17858.799999999988</v>
      </c>
      <c r="H38" s="14">
        <f t="shared" si="1"/>
        <v>96.303215487131695</v>
      </c>
    </row>
    <row r="39" spans="2:8" ht="42.75" customHeight="1">
      <c r="B39" s="12" t="s">
        <v>83</v>
      </c>
      <c r="C39" s="4" t="s">
        <v>26</v>
      </c>
      <c r="D39" s="14">
        <f>SUM(D40:D44)</f>
        <v>13905.6</v>
      </c>
      <c r="E39" s="14">
        <f>SUM(E40:E45)</f>
        <v>16459.900000000001</v>
      </c>
      <c r="F39" s="14">
        <f>SUM(F40:F45)</f>
        <v>15346.099999999999</v>
      </c>
      <c r="G39" s="14">
        <f t="shared" si="0"/>
        <v>-1113.8000000000029</v>
      </c>
      <c r="H39" s="14">
        <f t="shared" si="1"/>
        <v>93.233251720848827</v>
      </c>
    </row>
    <row r="40" spans="2:8" ht="18.75" customHeight="1">
      <c r="B40" s="13" t="s">
        <v>84</v>
      </c>
      <c r="C40" s="5" t="s">
        <v>27</v>
      </c>
      <c r="D40" s="15">
        <v>8581.2000000000007</v>
      </c>
      <c r="E40" s="15">
        <v>8535</v>
      </c>
      <c r="F40" s="15">
        <v>8092.7</v>
      </c>
      <c r="G40" s="15">
        <f t="shared" si="0"/>
        <v>-442.30000000000018</v>
      </c>
      <c r="H40" s="15">
        <f t="shared" si="1"/>
        <v>94.817809021675444</v>
      </c>
    </row>
    <row r="41" spans="2:8">
      <c r="B41" s="13" t="s">
        <v>28</v>
      </c>
      <c r="C41" s="5" t="s">
        <v>29</v>
      </c>
      <c r="D41" s="15">
        <v>2781.5</v>
      </c>
      <c r="E41" s="15">
        <v>2884.7</v>
      </c>
      <c r="F41" s="15">
        <v>2726.2</v>
      </c>
      <c r="G41" s="15">
        <f t="shared" si="0"/>
        <v>-158.5</v>
      </c>
      <c r="H41" s="15">
        <f t="shared" si="1"/>
        <v>94.505494505494497</v>
      </c>
    </row>
    <row r="42" spans="2:8">
      <c r="B42" s="13" t="s">
        <v>30</v>
      </c>
      <c r="C42" s="5" t="s">
        <v>31</v>
      </c>
      <c r="D42" s="15">
        <v>1752.9</v>
      </c>
      <c r="E42" s="15">
        <v>2118</v>
      </c>
      <c r="F42" s="15">
        <v>1948.4</v>
      </c>
      <c r="G42" s="15">
        <f t="shared" si="0"/>
        <v>-169.59999999999991</v>
      </c>
      <c r="H42" s="15">
        <f t="shared" si="1"/>
        <v>91.992445703493857</v>
      </c>
    </row>
    <row r="43" spans="2:8">
      <c r="B43" s="13" t="s">
        <v>85</v>
      </c>
      <c r="C43" s="5" t="s">
        <v>32</v>
      </c>
      <c r="D43" s="15">
        <v>500</v>
      </c>
      <c r="E43" s="15">
        <v>174.4</v>
      </c>
      <c r="F43" s="15">
        <v>-88.7</v>
      </c>
      <c r="G43" s="15">
        <f t="shared" si="0"/>
        <v>-263.10000000000002</v>
      </c>
      <c r="H43" s="15">
        <f t="shared" si="1"/>
        <v>-50.860091743119263</v>
      </c>
    </row>
    <row r="44" spans="2:8">
      <c r="B44" s="13" t="s">
        <v>112</v>
      </c>
      <c r="C44" s="18" t="s">
        <v>113</v>
      </c>
      <c r="D44" s="15">
        <v>290</v>
      </c>
      <c r="E44" s="15">
        <v>290</v>
      </c>
      <c r="F44" s="15">
        <v>224.6</v>
      </c>
      <c r="G44" s="15">
        <f t="shared" si="0"/>
        <v>-65.400000000000006</v>
      </c>
      <c r="H44" s="15">
        <f t="shared" si="1"/>
        <v>77.448275862068954</v>
      </c>
    </row>
    <row r="45" spans="2:8" ht="18" customHeight="1">
      <c r="B45" s="13" t="s">
        <v>141</v>
      </c>
      <c r="C45" s="18" t="s">
        <v>142</v>
      </c>
      <c r="D45" s="15"/>
      <c r="E45" s="15">
        <v>2457.8000000000002</v>
      </c>
      <c r="F45" s="15">
        <v>2442.9</v>
      </c>
      <c r="G45" s="15">
        <f t="shared" si="0"/>
        <v>-14.900000000000091</v>
      </c>
      <c r="H45" s="15">
        <f t="shared" si="1"/>
        <v>99.393766783302141</v>
      </c>
    </row>
    <row r="46" spans="2:8" ht="18" customHeight="1">
      <c r="B46" s="12" t="s">
        <v>86</v>
      </c>
      <c r="C46" s="4" t="s">
        <v>33</v>
      </c>
      <c r="D46" s="14">
        <f>SUM(D47)</f>
        <v>969</v>
      </c>
      <c r="E46" s="14">
        <f>SUM(E47)</f>
        <v>1121.9000000000001</v>
      </c>
      <c r="F46" s="14">
        <f>SUM(F47)</f>
        <v>1094</v>
      </c>
      <c r="G46" s="23">
        <f t="shared" ref="G46:G48" si="11">SUM(F46-E46)</f>
        <v>-27.900000000000091</v>
      </c>
      <c r="H46" s="23">
        <f t="shared" ref="H46:H48" si="12">SUM(F46/E46*100)</f>
        <v>97.513147339335049</v>
      </c>
    </row>
    <row r="47" spans="2:8" ht="46.5" customHeight="1">
      <c r="B47" s="13" t="s">
        <v>87</v>
      </c>
      <c r="C47" s="5" t="s">
        <v>34</v>
      </c>
      <c r="D47" s="15">
        <v>969</v>
      </c>
      <c r="E47" s="15">
        <v>1121.9000000000001</v>
      </c>
      <c r="F47" s="15">
        <v>1094</v>
      </c>
      <c r="G47" s="15">
        <f t="shared" si="11"/>
        <v>-27.900000000000091</v>
      </c>
      <c r="H47" s="15">
        <f t="shared" si="12"/>
        <v>97.513147339335049</v>
      </c>
    </row>
    <row r="48" spans="2:8" ht="23.25" customHeight="1">
      <c r="B48" s="24" t="s">
        <v>134</v>
      </c>
      <c r="C48" s="31" t="s">
        <v>135</v>
      </c>
      <c r="D48" s="23">
        <f>SUM(D49)</f>
        <v>0</v>
      </c>
      <c r="E48" s="23">
        <f>SUM(E49)</f>
        <v>1001.5</v>
      </c>
      <c r="F48" s="23">
        <f>SUM(F49)</f>
        <v>879.1</v>
      </c>
      <c r="G48" s="23">
        <f t="shared" si="11"/>
        <v>-122.39999999999998</v>
      </c>
      <c r="H48" s="23">
        <f t="shared" si="12"/>
        <v>87.77833250124813</v>
      </c>
    </row>
    <row r="49" spans="2:8" ht="23.25" customHeight="1">
      <c r="B49" s="13" t="s">
        <v>136</v>
      </c>
      <c r="C49" s="18" t="s">
        <v>137</v>
      </c>
      <c r="D49" s="15"/>
      <c r="E49" s="15">
        <v>1001.5</v>
      </c>
      <c r="F49" s="15">
        <v>879.1</v>
      </c>
      <c r="G49" s="15"/>
      <c r="H49" s="15"/>
    </row>
    <row r="50" spans="2:8" ht="23.25" customHeight="1">
      <c r="B50" s="12" t="s">
        <v>88</v>
      </c>
      <c r="C50" s="4" t="s">
        <v>35</v>
      </c>
      <c r="D50" s="14">
        <f>SUM(D51:D54)</f>
        <v>26482.9</v>
      </c>
      <c r="E50" s="14">
        <f>SUM(E51:E54)</f>
        <v>36658.800000000003</v>
      </c>
      <c r="F50" s="14">
        <f>SUM(F51:F54)</f>
        <v>35594.200000000004</v>
      </c>
      <c r="G50" s="14">
        <f t="shared" si="0"/>
        <v>-1064.5999999999985</v>
      </c>
      <c r="H50" s="14">
        <f t="shared" si="1"/>
        <v>97.095922397896288</v>
      </c>
    </row>
    <row r="51" spans="2:8" ht="38.25" customHeight="1">
      <c r="B51" s="13" t="s">
        <v>36</v>
      </c>
      <c r="C51" s="5" t="s">
        <v>37</v>
      </c>
      <c r="D51" s="15">
        <v>1248</v>
      </c>
      <c r="E51" s="15">
        <v>1297</v>
      </c>
      <c r="F51" s="15">
        <v>1213.5999999999999</v>
      </c>
      <c r="G51" s="15">
        <f t="shared" si="0"/>
        <v>-83.400000000000091</v>
      </c>
      <c r="H51" s="15">
        <f t="shared" si="1"/>
        <v>93.569776407093286</v>
      </c>
    </row>
    <row r="52" spans="2:8" ht="18.75" customHeight="1">
      <c r="B52" s="13" t="s">
        <v>89</v>
      </c>
      <c r="C52" s="5" t="s">
        <v>38</v>
      </c>
      <c r="D52" s="15">
        <v>1117.3</v>
      </c>
      <c r="E52" s="15">
        <v>1117.3</v>
      </c>
      <c r="F52" s="15">
        <v>996</v>
      </c>
      <c r="G52" s="15">
        <f t="shared" si="0"/>
        <v>-121.29999999999995</v>
      </c>
      <c r="H52" s="15">
        <f t="shared" si="1"/>
        <v>89.143470867269315</v>
      </c>
    </row>
    <row r="53" spans="2:8" ht="21" customHeight="1">
      <c r="B53" s="13" t="s">
        <v>90</v>
      </c>
      <c r="C53" s="5" t="s">
        <v>39</v>
      </c>
      <c r="D53" s="15">
        <v>627.1</v>
      </c>
      <c r="E53" s="15">
        <v>627.1</v>
      </c>
      <c r="F53" s="15">
        <v>550.70000000000005</v>
      </c>
      <c r="G53" s="15">
        <f t="shared" si="0"/>
        <v>-76.399999999999977</v>
      </c>
      <c r="H53" s="15">
        <f t="shared" si="1"/>
        <v>87.816935098070488</v>
      </c>
    </row>
    <row r="54" spans="2:8">
      <c r="B54" s="13" t="s">
        <v>40</v>
      </c>
      <c r="C54" s="5" t="s">
        <v>41</v>
      </c>
      <c r="D54" s="15">
        <v>23490.5</v>
      </c>
      <c r="E54" s="15">
        <v>33617.4</v>
      </c>
      <c r="F54" s="15">
        <v>32833.9</v>
      </c>
      <c r="G54" s="15">
        <f t="shared" si="0"/>
        <v>-783.5</v>
      </c>
      <c r="H54" s="15">
        <f t="shared" si="1"/>
        <v>97.669361699596053</v>
      </c>
    </row>
    <row r="55" spans="2:8" ht="21.75" customHeight="1">
      <c r="B55" s="24" t="s">
        <v>150</v>
      </c>
      <c r="C55" s="19" t="s">
        <v>127</v>
      </c>
      <c r="D55" s="14">
        <f>SUM(D56:D56)</f>
        <v>0</v>
      </c>
      <c r="E55" s="14">
        <f>SUM(E56:E56)</f>
        <v>888</v>
      </c>
      <c r="F55" s="14">
        <f>SUM(F56:F56)</f>
        <v>795.3</v>
      </c>
      <c r="G55" s="14">
        <f t="shared" ref="G55" si="13">SUM(F55-E55)</f>
        <v>-92.700000000000045</v>
      </c>
      <c r="H55" s="14">
        <f t="shared" ref="H55" si="14">SUM(F55/E55*100)</f>
        <v>89.560810810810807</v>
      </c>
    </row>
    <row r="56" spans="2:8" ht="27" customHeight="1">
      <c r="B56" s="13" t="s">
        <v>126</v>
      </c>
      <c r="C56" s="18" t="s">
        <v>128</v>
      </c>
      <c r="D56" s="15"/>
      <c r="E56" s="15">
        <v>888</v>
      </c>
      <c r="F56" s="15">
        <v>795.3</v>
      </c>
      <c r="G56" s="15"/>
      <c r="H56" s="15"/>
    </row>
    <row r="57" spans="2:8" ht="27" customHeight="1">
      <c r="B57" s="12" t="s">
        <v>129</v>
      </c>
      <c r="C57" s="31" t="s">
        <v>130</v>
      </c>
      <c r="D57" s="23"/>
      <c r="E57" s="14">
        <f>SUM(E58:E59)</f>
        <v>354.2</v>
      </c>
      <c r="F57" s="14">
        <f>SUM(F58:F59)</f>
        <v>254.3</v>
      </c>
      <c r="G57" s="23">
        <f t="shared" ref="G57:G59" si="15">SUM(F57-E57)</f>
        <v>-99.899999999999977</v>
      </c>
      <c r="H57" s="23">
        <f t="shared" ref="H57" si="16">SUM(F57/E57*100)</f>
        <v>71.795595708639198</v>
      </c>
    </row>
    <row r="58" spans="2:8" ht="27" customHeight="1">
      <c r="B58" s="21" t="s">
        <v>151</v>
      </c>
      <c r="C58" s="22" t="s">
        <v>131</v>
      </c>
      <c r="D58" s="23"/>
      <c r="E58" s="20">
        <v>50</v>
      </c>
      <c r="F58" s="23">
        <v>50</v>
      </c>
      <c r="G58" s="15">
        <f t="shared" si="15"/>
        <v>0</v>
      </c>
      <c r="H58" s="23"/>
    </row>
    <row r="59" spans="2:8" ht="27" customHeight="1">
      <c r="B59" s="13" t="s">
        <v>132</v>
      </c>
      <c r="C59" s="18" t="s">
        <v>133</v>
      </c>
      <c r="D59" s="15"/>
      <c r="E59" s="15">
        <v>304.2</v>
      </c>
      <c r="F59" s="15">
        <v>204.3</v>
      </c>
      <c r="G59" s="15">
        <f t="shared" si="15"/>
        <v>-99.899999999999977</v>
      </c>
      <c r="H59" s="15">
        <f t="shared" ref="H59" si="17">SUM(F59/E59*100)</f>
        <v>67.159763313609474</v>
      </c>
    </row>
    <row r="60" spans="2:8" ht="27" customHeight="1">
      <c r="B60" s="12" t="s">
        <v>91</v>
      </c>
      <c r="C60" s="4" t="s">
        <v>42</v>
      </c>
      <c r="D60" s="14">
        <f>SUM(D61:D64)</f>
        <v>15780.1</v>
      </c>
      <c r="E60" s="14">
        <f>SUM(E61:E64)</f>
        <v>17849.899999999998</v>
      </c>
      <c r="F60" s="14">
        <f>SUM(F61:F64)</f>
        <v>17709.8</v>
      </c>
      <c r="G60" s="14">
        <f t="shared" si="0"/>
        <v>-140.09999999999854</v>
      </c>
      <c r="H60" s="14">
        <f t="shared" si="1"/>
        <v>99.215121653342607</v>
      </c>
    </row>
    <row r="61" spans="2:8" ht="27" customHeight="1">
      <c r="B61" s="13" t="s">
        <v>92</v>
      </c>
      <c r="C61" s="5" t="s">
        <v>43</v>
      </c>
      <c r="D61" s="15">
        <v>3172.8</v>
      </c>
      <c r="E61" s="15">
        <v>3871.1</v>
      </c>
      <c r="F61" s="15">
        <v>3802.2</v>
      </c>
      <c r="G61" s="15">
        <f t="shared" si="0"/>
        <v>-68.900000000000091</v>
      </c>
      <c r="H61" s="15">
        <f t="shared" si="1"/>
        <v>98.220144145075039</v>
      </c>
    </row>
    <row r="62" spans="2:8">
      <c r="B62" s="13" t="s">
        <v>44</v>
      </c>
      <c r="C62" s="5" t="s">
        <v>45</v>
      </c>
      <c r="D62" s="15">
        <v>751.9</v>
      </c>
      <c r="E62" s="15">
        <v>799.4</v>
      </c>
      <c r="F62" s="15">
        <v>761</v>
      </c>
      <c r="G62" s="15">
        <f t="shared" si="0"/>
        <v>-38.399999999999977</v>
      </c>
      <c r="H62" s="15">
        <f t="shared" si="1"/>
        <v>95.196397297973476</v>
      </c>
    </row>
    <row r="63" spans="2:8">
      <c r="B63" s="13" t="s">
        <v>93</v>
      </c>
      <c r="C63" s="5" t="s">
        <v>46</v>
      </c>
      <c r="D63" s="15">
        <v>10857.4</v>
      </c>
      <c r="E63" s="15">
        <v>12103.3</v>
      </c>
      <c r="F63" s="15">
        <v>12071.4</v>
      </c>
      <c r="G63" s="15">
        <f t="shared" si="0"/>
        <v>-31.899999999999636</v>
      </c>
      <c r="H63" s="15">
        <f t="shared" si="1"/>
        <v>99.736435517586116</v>
      </c>
    </row>
    <row r="64" spans="2:8" ht="26.4">
      <c r="B64" s="13" t="s">
        <v>94</v>
      </c>
      <c r="C64" s="5" t="s">
        <v>47</v>
      </c>
      <c r="D64" s="15">
        <v>998</v>
      </c>
      <c r="E64" s="15">
        <v>1076.0999999999999</v>
      </c>
      <c r="F64" s="15">
        <v>1075.2</v>
      </c>
      <c r="G64" s="15">
        <f t="shared" si="0"/>
        <v>-0.89999999999986358</v>
      </c>
      <c r="H64" s="15">
        <f t="shared" si="1"/>
        <v>99.916364650125473</v>
      </c>
    </row>
    <row r="65" spans="2:8">
      <c r="B65" s="12" t="s">
        <v>95</v>
      </c>
      <c r="C65" s="4" t="s">
        <v>48</v>
      </c>
      <c r="D65" s="14">
        <f>SUM(D66:D72)</f>
        <v>273891</v>
      </c>
      <c r="E65" s="14">
        <f>SUM(E66:E72)</f>
        <v>329403.7</v>
      </c>
      <c r="F65" s="14">
        <f>SUM(F66:F72)</f>
        <v>317222.2</v>
      </c>
      <c r="G65" s="14">
        <f t="shared" si="0"/>
        <v>-12181.5</v>
      </c>
      <c r="H65" s="14">
        <f t="shared" si="1"/>
        <v>96.301954106769301</v>
      </c>
    </row>
    <row r="66" spans="2:8">
      <c r="B66" s="13" t="s">
        <v>96</v>
      </c>
      <c r="C66" s="5" t="s">
        <v>49</v>
      </c>
      <c r="D66" s="15">
        <v>6439.2</v>
      </c>
      <c r="E66" s="15">
        <v>8041.9</v>
      </c>
      <c r="F66" s="15">
        <v>7266.3</v>
      </c>
      <c r="G66" s="15">
        <f t="shared" si="0"/>
        <v>-775.59999999999945</v>
      </c>
      <c r="H66" s="15">
        <f t="shared" si="1"/>
        <v>90.355513000659059</v>
      </c>
    </row>
    <row r="67" spans="2:8">
      <c r="B67" s="13" t="s">
        <v>97</v>
      </c>
      <c r="C67" s="5" t="s">
        <v>50</v>
      </c>
      <c r="D67" s="15">
        <v>9588.1</v>
      </c>
      <c r="E67" s="15">
        <v>12399.6</v>
      </c>
      <c r="F67" s="15">
        <v>12253</v>
      </c>
      <c r="G67" s="15">
        <f t="shared" si="0"/>
        <v>-146.60000000000036</v>
      </c>
      <c r="H67" s="15">
        <f t="shared" si="1"/>
        <v>98.817703796896666</v>
      </c>
    </row>
    <row r="68" spans="2:8">
      <c r="B68" s="13" t="s">
        <v>98</v>
      </c>
      <c r="C68" s="5" t="s">
        <v>51</v>
      </c>
      <c r="D68" s="15">
        <v>114332.9</v>
      </c>
      <c r="E68" s="15">
        <v>159132.9</v>
      </c>
      <c r="F68" s="15">
        <v>155384.6</v>
      </c>
      <c r="G68" s="15">
        <f t="shared" si="0"/>
        <v>-3748.2999999999884</v>
      </c>
      <c r="H68" s="15">
        <f t="shared" si="1"/>
        <v>97.644547419169768</v>
      </c>
    </row>
    <row r="69" spans="2:8">
      <c r="B69" s="13" t="s">
        <v>99</v>
      </c>
      <c r="C69" s="5" t="s">
        <v>52</v>
      </c>
      <c r="D69" s="15">
        <v>124262.7</v>
      </c>
      <c r="E69" s="15">
        <v>126971.5</v>
      </c>
      <c r="F69" s="15">
        <v>122235.8</v>
      </c>
      <c r="G69" s="15">
        <f t="shared" si="0"/>
        <v>-4735.6999999999971</v>
      </c>
      <c r="H69" s="15">
        <f t="shared" si="1"/>
        <v>96.270265374513173</v>
      </c>
    </row>
    <row r="70" spans="2:8">
      <c r="B70" s="13" t="s">
        <v>100</v>
      </c>
      <c r="C70" s="5" t="s">
        <v>53</v>
      </c>
      <c r="D70" s="15">
        <v>10183.799999999999</v>
      </c>
      <c r="E70" s="15">
        <v>12202.2</v>
      </c>
      <c r="F70" s="15">
        <v>10094.9</v>
      </c>
      <c r="G70" s="15">
        <f t="shared" ref="G70:G78" si="18">SUM(F70-E70)</f>
        <v>-2107.3000000000011</v>
      </c>
      <c r="H70" s="15">
        <f t="shared" ref="H70:H78" si="19">SUM(F70/E70*100)</f>
        <v>82.730163413154997</v>
      </c>
    </row>
    <row r="71" spans="2:8">
      <c r="B71" s="13" t="s">
        <v>101</v>
      </c>
      <c r="C71" s="5" t="s">
        <v>54</v>
      </c>
      <c r="D71" s="15">
        <v>6429.5</v>
      </c>
      <c r="E71" s="15">
        <v>7788.8</v>
      </c>
      <c r="F71" s="15">
        <v>7235.6</v>
      </c>
      <c r="G71" s="15">
        <f t="shared" si="18"/>
        <v>-553.19999999999982</v>
      </c>
      <c r="H71" s="15">
        <f t="shared" si="19"/>
        <v>92.89749383730485</v>
      </c>
    </row>
    <row r="72" spans="2:8">
      <c r="B72" s="13" t="s">
        <v>102</v>
      </c>
      <c r="C72" s="5" t="s">
        <v>55</v>
      </c>
      <c r="D72" s="15">
        <v>2654.8</v>
      </c>
      <c r="E72" s="15">
        <v>2866.8</v>
      </c>
      <c r="F72" s="15">
        <v>2752</v>
      </c>
      <c r="G72" s="15">
        <f t="shared" si="18"/>
        <v>-114.80000000000018</v>
      </c>
      <c r="H72" s="15">
        <f t="shared" si="19"/>
        <v>95.995535091391091</v>
      </c>
    </row>
    <row r="73" spans="2:8">
      <c r="B73" s="12" t="s">
        <v>103</v>
      </c>
      <c r="C73" s="4" t="s">
        <v>56</v>
      </c>
      <c r="D73" s="14">
        <f>SUM(D74:D78)</f>
        <v>49594.1</v>
      </c>
      <c r="E73" s="14">
        <f>SUM(E74:E78)</f>
        <v>79352.199999999983</v>
      </c>
      <c r="F73" s="14">
        <f>SUM(F74:F78)</f>
        <v>76336.300000000017</v>
      </c>
      <c r="G73" s="14">
        <f t="shared" si="18"/>
        <v>-3015.8999999999651</v>
      </c>
      <c r="H73" s="14">
        <f t="shared" si="19"/>
        <v>96.199349230393153</v>
      </c>
    </row>
    <row r="74" spans="2:8">
      <c r="B74" s="13" t="s">
        <v>104</v>
      </c>
      <c r="C74" s="5" t="s">
        <v>57</v>
      </c>
      <c r="D74" s="15">
        <v>27922.1</v>
      </c>
      <c r="E74" s="15">
        <v>49338.8</v>
      </c>
      <c r="F74" s="15">
        <v>47865.8</v>
      </c>
      <c r="G74" s="15">
        <f t="shared" si="18"/>
        <v>-1473</v>
      </c>
      <c r="H74" s="15">
        <f t="shared" si="19"/>
        <v>97.014520012647239</v>
      </c>
    </row>
    <row r="75" spans="2:8">
      <c r="B75" s="13" t="s">
        <v>105</v>
      </c>
      <c r="C75" s="5" t="s">
        <v>58</v>
      </c>
      <c r="D75" s="15">
        <v>11607.5</v>
      </c>
      <c r="E75" s="15">
        <v>16448.599999999999</v>
      </c>
      <c r="F75" s="15">
        <v>16201.8</v>
      </c>
      <c r="G75" s="15">
        <f t="shared" si="18"/>
        <v>-246.79999999999927</v>
      </c>
      <c r="H75" s="15">
        <f t="shared" si="19"/>
        <v>98.499568352321788</v>
      </c>
    </row>
    <row r="76" spans="2:8" ht="18" customHeight="1">
      <c r="B76" s="13" t="s">
        <v>106</v>
      </c>
      <c r="C76" s="5" t="s">
        <v>59</v>
      </c>
      <c r="D76" s="15">
        <v>4510.8999999999996</v>
      </c>
      <c r="E76" s="15">
        <v>6914.9</v>
      </c>
      <c r="F76" s="15">
        <v>6297.1</v>
      </c>
      <c r="G76" s="15">
        <f t="shared" si="18"/>
        <v>-617.79999999999927</v>
      </c>
      <c r="H76" s="15">
        <f t="shared" si="19"/>
        <v>91.06566978553559</v>
      </c>
    </row>
    <row r="77" spans="2:8" ht="21.75" customHeight="1">
      <c r="B77" s="13" t="s">
        <v>107</v>
      </c>
      <c r="C77" s="5" t="s">
        <v>60</v>
      </c>
      <c r="D77" s="15">
        <v>4216.3999999999996</v>
      </c>
      <c r="E77" s="15">
        <v>5088.7</v>
      </c>
      <c r="F77" s="15">
        <v>4855.3</v>
      </c>
      <c r="G77" s="15">
        <f t="shared" si="18"/>
        <v>-233.39999999999964</v>
      </c>
      <c r="H77" s="15">
        <f t="shared" si="19"/>
        <v>95.413366871696113</v>
      </c>
    </row>
    <row r="78" spans="2:8" ht="21.75" customHeight="1">
      <c r="B78" s="13" t="s">
        <v>108</v>
      </c>
      <c r="C78" s="5" t="s">
        <v>61</v>
      </c>
      <c r="D78" s="15">
        <v>1337.2</v>
      </c>
      <c r="E78" s="15">
        <v>1561.2</v>
      </c>
      <c r="F78" s="15">
        <v>1116.3</v>
      </c>
      <c r="G78" s="15">
        <f t="shared" si="18"/>
        <v>-444.90000000000009</v>
      </c>
      <c r="H78" s="15">
        <f t="shared" si="19"/>
        <v>71.502690238278248</v>
      </c>
    </row>
    <row r="79" spans="2:8" ht="18.75" customHeight="1">
      <c r="B79" s="12" t="s">
        <v>62</v>
      </c>
      <c r="C79" s="4" t="s">
        <v>25</v>
      </c>
      <c r="D79" s="14">
        <f>SUM(D11-D38)</f>
        <v>2388</v>
      </c>
      <c r="E79" s="14">
        <f>SUM(E11-E38)</f>
        <v>-10342.799999999988</v>
      </c>
      <c r="F79" s="14">
        <f>SUM(F11-F38)</f>
        <v>-1897.1999999999534</v>
      </c>
      <c r="G79" s="14"/>
      <c r="H79" s="14"/>
    </row>
    <row r="80" spans="2:8" ht="27.6" customHeight="1">
      <c r="B80" s="12" t="s">
        <v>122</v>
      </c>
      <c r="C80" s="19" t="s">
        <v>138</v>
      </c>
      <c r="D80" s="14"/>
      <c r="E80" s="14"/>
      <c r="F80" s="14">
        <v>425.4</v>
      </c>
      <c r="G80" s="15"/>
      <c r="H80" s="14"/>
    </row>
    <row r="81" spans="2:8" ht="26.4">
      <c r="B81" s="12" t="s">
        <v>123</v>
      </c>
      <c r="C81" s="4">
        <v>418130</v>
      </c>
      <c r="D81" s="14"/>
      <c r="E81" s="14"/>
      <c r="F81" s="14">
        <v>326.89999999999998</v>
      </c>
      <c r="G81" s="14"/>
      <c r="H81" s="14"/>
    </row>
    <row r="82" spans="2:8" ht="18" customHeight="1">
      <c r="B82" s="12" t="s">
        <v>125</v>
      </c>
      <c r="C82" s="4">
        <v>42</v>
      </c>
      <c r="D82" s="14"/>
      <c r="E82" s="14"/>
      <c r="F82" s="14">
        <v>98.5</v>
      </c>
      <c r="G82" s="14"/>
      <c r="H82" s="14"/>
    </row>
    <row r="83" spans="2:8" ht="17.25" customHeight="1">
      <c r="B83" s="12" t="s">
        <v>119</v>
      </c>
      <c r="C83" s="4" t="s">
        <v>63</v>
      </c>
      <c r="D83" s="14">
        <f>SUM(D84)</f>
        <v>-2388</v>
      </c>
      <c r="E83" s="14">
        <f>SUM(E84)</f>
        <v>-2388</v>
      </c>
      <c r="F83" s="14">
        <f>SUM(F84)</f>
        <v>-2288</v>
      </c>
      <c r="G83" s="15">
        <f t="shared" ref="G83:G84" si="20">SUM(F83-E83)</f>
        <v>100</v>
      </c>
      <c r="H83" s="14"/>
    </row>
    <row r="84" spans="2:8" ht="17.25" customHeight="1">
      <c r="B84" s="12" t="s">
        <v>124</v>
      </c>
      <c r="C84" s="4">
        <v>552120</v>
      </c>
      <c r="D84" s="14">
        <v>-2388</v>
      </c>
      <c r="E84" s="14">
        <v>-2388</v>
      </c>
      <c r="F84" s="14">
        <v>-2288</v>
      </c>
      <c r="G84" s="15">
        <f t="shared" si="20"/>
        <v>100</v>
      </c>
      <c r="H84" s="14"/>
    </row>
    <row r="85" spans="2:8" ht="25.5" customHeight="1">
      <c r="B85" s="12" t="s">
        <v>120</v>
      </c>
      <c r="C85" s="4" t="s">
        <v>64</v>
      </c>
      <c r="D85" s="14"/>
      <c r="E85" s="14"/>
      <c r="F85" s="14">
        <v>3859.8</v>
      </c>
      <c r="G85" s="14"/>
      <c r="H85" s="14"/>
    </row>
    <row r="86" spans="2:8" ht="26.25" customHeight="1">
      <c r="B86" s="13" t="s">
        <v>109</v>
      </c>
      <c r="C86" s="5" t="s">
        <v>65</v>
      </c>
      <c r="D86" s="15"/>
      <c r="E86" s="15"/>
      <c r="F86" s="14">
        <v>16038.4</v>
      </c>
      <c r="G86" s="15"/>
      <c r="H86" s="15"/>
    </row>
    <row r="87" spans="2:8" ht="35.4" customHeight="1">
      <c r="B87" s="13" t="s">
        <v>110</v>
      </c>
      <c r="C87" s="5" t="s">
        <v>66</v>
      </c>
      <c r="D87" s="15"/>
      <c r="E87" s="15"/>
      <c r="F87" s="14">
        <f>SUM(F79+F80+F83+F86)</f>
        <v>12278.600000000046</v>
      </c>
      <c r="G87" s="15"/>
      <c r="H87" s="15"/>
    </row>
    <row r="88" spans="2:8" ht="18" customHeight="1">
      <c r="F88" s="16"/>
    </row>
    <row r="89" spans="2:8" ht="3" hidden="1" customHeight="1"/>
    <row r="90" spans="2:8" ht="5.25" hidden="1" customHeight="1"/>
    <row r="91" spans="2:8">
      <c r="B91" s="43" t="s">
        <v>144</v>
      </c>
      <c r="C91" s="43"/>
      <c r="D91" s="43"/>
      <c r="E91" s="43"/>
      <c r="F91" s="43"/>
      <c r="G91" s="43"/>
      <c r="H91" s="43"/>
    </row>
    <row r="94" spans="2:8">
      <c r="B94" s="17"/>
    </row>
    <row r="96" spans="2:8">
      <c r="B96" s="17"/>
    </row>
  </sheetData>
  <mergeCells count="12">
    <mergeCell ref="B91:H91"/>
    <mergeCell ref="F1:H1"/>
    <mergeCell ref="F2:H2"/>
    <mergeCell ref="A6:H6"/>
    <mergeCell ref="F8:F9"/>
    <mergeCell ref="E8:E9"/>
    <mergeCell ref="D8:D9"/>
    <mergeCell ref="C8:C9"/>
    <mergeCell ref="B8:B9"/>
    <mergeCell ref="G8:H8"/>
    <mergeCell ref="D4:H4"/>
    <mergeCell ref="D3:H3"/>
  </mergeCells>
  <pageMargins left="0.2" right="0.2" top="0.2" bottom="0.21" header="0.2" footer="0.21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forma fe-009_8513</vt:lpstr>
      <vt:lpstr>Foaie1</vt:lpstr>
      <vt:lpstr>'forma fe-009_8513'!Zona_de_imprimat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2024-01-25T13:22:17Z</dcterms:modified>
</cp:coreProperties>
</file>